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1"/>
  </bookViews>
  <sheets>
    <sheet name="Header" sheetId="1" r:id="rId1"/>
    <sheet name="Three Point Estimates" sheetId="2" r:id="rId2"/>
    <sheet name="Estimate By Team (IS Apps) " sheetId="3" r:id="rId3"/>
  </sheets>
  <definedNames/>
  <calcPr fullCalcOnLoad="1"/>
</workbook>
</file>

<file path=xl/sharedStrings.xml><?xml version="1.0" encoding="utf-8"?>
<sst xmlns="http://schemas.openxmlformats.org/spreadsheetml/2006/main" count="118" uniqueCount="96">
  <si>
    <t>SD**2</t>
  </si>
  <si>
    <t>Task</t>
  </si>
  <si>
    <t xml:space="preserve">Best Case Estimate a </t>
  </si>
  <si>
    <t>Most Likely Estimate m</t>
  </si>
  <si>
    <t>Worst Case Estimate b</t>
  </si>
  <si>
    <t xml:space="preserve">E Value </t>
  </si>
  <si>
    <t>SD Value</t>
  </si>
  <si>
    <t>E (Project Work)</t>
  </si>
  <si>
    <t xml:space="preserve">SD (Project Work) </t>
  </si>
  <si>
    <t>Estimate Date</t>
  </si>
  <si>
    <t>Instructions:</t>
  </si>
  <si>
    <t>Role</t>
  </si>
  <si>
    <t>Name</t>
  </si>
  <si>
    <t>Signature</t>
  </si>
  <si>
    <t>Project Code/Name:</t>
  </si>
  <si>
    <t>Estimate Reference</t>
  </si>
  <si>
    <t>Acceptance Testing</t>
  </si>
  <si>
    <t>Deployment</t>
  </si>
  <si>
    <t xml:space="preserve">Project Management </t>
  </si>
  <si>
    <t xml:space="preserve">Initiation </t>
  </si>
  <si>
    <t xml:space="preserve">Planning </t>
  </si>
  <si>
    <t>Build</t>
  </si>
  <si>
    <t xml:space="preserve">Integration </t>
  </si>
  <si>
    <t>Acceptance</t>
  </si>
  <si>
    <t xml:space="preserve">Deployment </t>
  </si>
  <si>
    <t>Closure</t>
  </si>
  <si>
    <t>Task Estimate 
95% Confidence</t>
  </si>
  <si>
    <t>Totals</t>
  </si>
  <si>
    <t>Initiation</t>
  </si>
  <si>
    <t>Project Estimate &gt; 95% Confidence</t>
  </si>
  <si>
    <t xml:space="preserve"> </t>
  </si>
  <si>
    <t>Project Stage</t>
  </si>
  <si>
    <t>Estmate Contributors</t>
  </si>
  <si>
    <t>Methodology Stage or Activity</t>
  </si>
  <si>
    <t>Three Point Estimate</t>
  </si>
  <si>
    <t>Integration testing</t>
  </si>
  <si>
    <t xml:space="preserve">Business Analysis </t>
  </si>
  <si>
    <t>Systems Design</t>
  </si>
  <si>
    <t>Infrastructure Support</t>
  </si>
  <si>
    <t>Quality Assurance</t>
  </si>
  <si>
    <t>Project Manager</t>
  </si>
  <si>
    <t xml:space="preserve">Notes and Assumptions </t>
  </si>
  <si>
    <t>Please record any notes and assumptions on which the estimate is based.</t>
  </si>
  <si>
    <t xml:space="preserve">Training </t>
  </si>
  <si>
    <t>Team(s), Role(s) or Individual(s) Responsible for Execution of Task</t>
  </si>
  <si>
    <t xml:space="preserve">Include all contributors here. Remember to include key IS and business stakeholders such as Unix FM, Architecture, Finance and Procurement where appropriate. Without this information the estimate cannot be approved! </t>
  </si>
  <si>
    <t>IS Apps Section</t>
  </si>
  <si>
    <t xml:space="preserve">Team </t>
  </si>
  <si>
    <t>Estimate (Days)</t>
  </si>
  <si>
    <t xml:space="preserve">Project Services </t>
  </si>
  <si>
    <t>Development Services</t>
  </si>
  <si>
    <t xml:space="preserve">Development Team </t>
  </si>
  <si>
    <t xml:space="preserve">Configuration Team </t>
  </si>
  <si>
    <t xml:space="preserve">Development Technology </t>
  </si>
  <si>
    <t xml:space="preserve">Production Management </t>
  </si>
  <si>
    <t xml:space="preserve">Applications Management </t>
  </si>
  <si>
    <t xml:space="preserve">Technology Management </t>
  </si>
  <si>
    <t xml:space="preserve">Service Management </t>
  </si>
  <si>
    <t xml:space="preserve">Delivery and Integration </t>
  </si>
  <si>
    <t>Multimedia</t>
  </si>
  <si>
    <t>Directors Office</t>
  </si>
  <si>
    <t>Total Days</t>
  </si>
  <si>
    <t>SSG002 Student Marketing Services Infrastructure Migration
Student Marketing Services Infrastructure Migration</t>
  </si>
  <si>
    <t>Maurice Franceschi</t>
  </si>
  <si>
    <t>Planning</t>
  </si>
  <si>
    <t>Planning-01</t>
  </si>
  <si>
    <t>Neil Grant</t>
  </si>
  <si>
    <t>Mike McMonagle</t>
  </si>
  <si>
    <t>John Chan</t>
  </si>
  <si>
    <t>Chris Cord</t>
  </si>
  <si>
    <t>Sue Woodger</t>
  </si>
  <si>
    <t>Systems Design - File Systems Access</t>
  </si>
  <si>
    <t>SDS</t>
  </si>
  <si>
    <t>TAD</t>
  </si>
  <si>
    <t>Dev Test Live Environments</t>
  </si>
  <si>
    <t>of four</t>
  </si>
  <si>
    <t>Applications</t>
  </si>
  <si>
    <t>Business Analysis - IS Apps needs for I/F</t>
  </si>
  <si>
    <t>Peer Testing - Check Migration of Code</t>
  </si>
  <si>
    <t>Build - Rewrite Deprecated Code</t>
  </si>
  <si>
    <t>System Documentation - SDD (new)</t>
  </si>
  <si>
    <t xml:space="preserve">Implementation Plan </t>
  </si>
  <si>
    <t>Systems Design - Integrations with Other Systems</t>
  </si>
  <si>
    <t xml:space="preserve">Business Analysis - Functionality, Admin Needs </t>
  </si>
  <si>
    <t>Business Analysis - Integrations with other Systems</t>
  </si>
  <si>
    <t>Maurice</t>
  </si>
  <si>
    <t>Ailsa, Steven</t>
  </si>
  <si>
    <t>Neil, Apollon</t>
  </si>
  <si>
    <t>not applicable</t>
  </si>
  <si>
    <t>Sue</t>
  </si>
  <si>
    <t>Neil, Mike</t>
  </si>
  <si>
    <t>Mike</t>
  </si>
  <si>
    <t xml:space="preserve">Neil </t>
  </si>
  <si>
    <t>Neil</t>
  </si>
  <si>
    <t>Other Dev Team</t>
  </si>
  <si>
    <t xml:space="preserve">Maurice 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</si>
</sst>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"/>
    <numFmt numFmtId="173" formatCode="0.0"/>
    <numFmt numFmtId="174" formatCode="0.0_ ;\-0.0\ 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172" fontId="0" fillId="33" borderId="0" xfId="0" applyNumberFormat="1" applyFill="1" applyBorder="1" applyAlignment="1">
      <alignment/>
    </xf>
    <xf numFmtId="14" fontId="0" fillId="33" borderId="0" xfId="0" applyNumberFormat="1" applyFill="1" applyAlignment="1">
      <alignment/>
    </xf>
    <xf numFmtId="0" fontId="1" fillId="33" borderId="10" xfId="0" applyFont="1" applyFill="1" applyBorder="1" applyAlignment="1">
      <alignment/>
    </xf>
    <xf numFmtId="14" fontId="1" fillId="33" borderId="0" xfId="0" applyNumberFormat="1" applyFont="1" applyFill="1" applyAlignment="1">
      <alignment/>
    </xf>
    <xf numFmtId="0" fontId="3" fillId="34" borderId="11" xfId="0" applyFont="1" applyFill="1" applyBorder="1" applyAlignment="1">
      <alignment wrapText="1"/>
    </xf>
    <xf numFmtId="2" fontId="3" fillId="34" borderId="11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0" fontId="3" fillId="33" borderId="0" xfId="0" applyFont="1" applyFill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2" fontId="6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6" fillId="33" borderId="0" xfId="0" applyFont="1" applyFill="1" applyAlignment="1">
      <alignment wrapText="1"/>
    </xf>
    <xf numFmtId="0" fontId="3" fillId="34" borderId="11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2" fontId="6" fillId="33" borderId="0" xfId="0" applyNumberFormat="1" applyFont="1" applyFill="1" applyAlignment="1">
      <alignment/>
    </xf>
    <xf numFmtId="173" fontId="3" fillId="34" borderId="11" xfId="0" applyNumberFormat="1" applyFont="1" applyFill="1" applyBorder="1" applyAlignment="1">
      <alignment horizontal="center" wrapText="1"/>
    </xf>
    <xf numFmtId="173" fontId="6" fillId="33" borderId="0" xfId="0" applyNumberFormat="1" applyFont="1" applyFill="1" applyAlignment="1">
      <alignment horizontal="center" wrapText="1"/>
    </xf>
    <xf numFmtId="173" fontId="6" fillId="0" borderId="0" xfId="0" applyNumberFormat="1" applyFont="1" applyAlignment="1">
      <alignment horizontal="center" wrapText="1"/>
    </xf>
    <xf numFmtId="173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174" fontId="6" fillId="0" borderId="0" xfId="0" applyNumberFormat="1" applyFont="1" applyAlignment="1" applyProtection="1">
      <alignment horizontal="center" wrapText="1"/>
      <protection locked="0"/>
    </xf>
    <xf numFmtId="174" fontId="6" fillId="0" borderId="0" xfId="0" applyNumberFormat="1" applyFont="1" applyAlignment="1">
      <alignment horizontal="center" wrapText="1"/>
    </xf>
    <xf numFmtId="0" fontId="0" fillId="33" borderId="12" xfId="0" applyFill="1" applyBorder="1" applyAlignment="1">
      <alignment/>
    </xf>
    <xf numFmtId="0" fontId="6" fillId="35" borderId="0" xfId="0" applyFont="1" applyFill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0" fontId="3" fillId="35" borderId="0" xfId="0" applyNumberFormat="1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center" vertical="center" wrapText="1"/>
    </xf>
    <xf numFmtId="173" fontId="6" fillId="35" borderId="0" xfId="0" applyNumberFormat="1" applyFont="1" applyFill="1" applyAlignment="1">
      <alignment horizontal="center" vertical="center" wrapText="1"/>
    </xf>
    <xf numFmtId="2" fontId="6" fillId="35" borderId="0" xfId="0" applyNumberFormat="1" applyFont="1" applyFill="1" applyAlignment="1">
      <alignment vertical="center"/>
    </xf>
    <xf numFmtId="174" fontId="0" fillId="0" borderId="0" xfId="0" applyNumberFormat="1" applyAlignment="1">
      <alignment/>
    </xf>
    <xf numFmtId="0" fontId="3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2" fontId="3" fillId="34" borderId="13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74" fontId="6" fillId="0" borderId="14" xfId="0" applyNumberFormat="1" applyFont="1" applyBorder="1" applyAlignment="1" applyProtection="1">
      <alignment horizontal="center" wrapText="1"/>
      <protection locked="0"/>
    </xf>
    <xf numFmtId="0" fontId="3" fillId="33" borderId="15" xfId="0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174" fontId="6" fillId="0" borderId="17" xfId="0" applyNumberFormat="1" applyFont="1" applyBorder="1" applyAlignment="1" applyProtection="1">
      <alignment horizontal="center" wrapText="1"/>
      <protection locked="0"/>
    </xf>
    <xf numFmtId="174" fontId="3" fillId="0" borderId="0" xfId="0" applyNumberFormat="1" applyFont="1" applyAlignment="1">
      <alignment horizontal="center"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 wrapText="1"/>
    </xf>
    <xf numFmtId="0" fontId="0" fillId="0" borderId="18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14" fontId="0" fillId="0" borderId="18" xfId="0" applyNumberFormat="1" applyFill="1" applyBorder="1" applyAlignment="1">
      <alignment horizontal="left" wrapText="1"/>
    </xf>
    <xf numFmtId="14" fontId="0" fillId="0" borderId="19" xfId="0" applyNumberFormat="1" applyFill="1" applyBorder="1" applyAlignment="1">
      <alignment horizontal="left" wrapText="1"/>
    </xf>
    <xf numFmtId="14" fontId="0" fillId="0" borderId="13" xfId="0" applyNumberFormat="1" applyFill="1" applyBorder="1" applyAlignment="1">
      <alignment horizontal="left" wrapText="1"/>
    </xf>
    <xf numFmtId="14" fontId="0" fillId="0" borderId="18" xfId="0" applyNumberFormat="1" applyFont="1" applyFill="1" applyBorder="1" applyAlignment="1">
      <alignment horizontal="left" wrapText="1"/>
    </xf>
    <xf numFmtId="0" fontId="0" fillId="36" borderId="18" xfId="0" applyFont="1" applyFill="1" applyBorder="1" applyAlignment="1">
      <alignment horizontal="left" wrapText="1"/>
    </xf>
    <xf numFmtId="0" fontId="0" fillId="36" borderId="19" xfId="0" applyFill="1" applyBorder="1" applyAlignment="1">
      <alignment horizontal="left" wrapText="1"/>
    </xf>
    <xf numFmtId="0" fontId="0" fillId="36" borderId="13" xfId="0" applyFill="1" applyBorder="1" applyAlignment="1">
      <alignment horizontal="left" wrapText="1"/>
    </xf>
    <xf numFmtId="15" fontId="0" fillId="36" borderId="18" xfId="0" applyNumberFormat="1" applyFont="1" applyFill="1" applyBorder="1" applyAlignment="1">
      <alignment horizontal="left"/>
    </xf>
    <xf numFmtId="15" fontId="0" fillId="36" borderId="19" xfId="0" applyNumberFormat="1" applyFill="1" applyBorder="1" applyAlignment="1">
      <alignment horizontal="left"/>
    </xf>
    <xf numFmtId="15" fontId="0" fillId="36" borderId="13" xfId="0" applyNumberFormat="1" applyFill="1" applyBorder="1" applyAlignment="1">
      <alignment horizontal="left"/>
    </xf>
    <xf numFmtId="0" fontId="0" fillId="36" borderId="18" xfId="0" applyNumberFormat="1" applyFont="1" applyFill="1" applyBorder="1" applyAlignment="1">
      <alignment horizontal="left"/>
    </xf>
    <xf numFmtId="0" fontId="0" fillId="36" borderId="19" xfId="0" applyNumberFormat="1" applyFill="1" applyBorder="1" applyAlignment="1">
      <alignment horizontal="left"/>
    </xf>
    <xf numFmtId="0" fontId="0" fillId="36" borderId="13" xfId="0" applyNumberFormat="1" applyFill="1" applyBorder="1" applyAlignment="1">
      <alignment horizontal="left"/>
    </xf>
    <xf numFmtId="0" fontId="7" fillId="36" borderId="20" xfId="0" applyFont="1" applyFill="1" applyBorder="1" applyAlignment="1">
      <alignment horizontal="left" vertical="top" wrapText="1"/>
    </xf>
    <xf numFmtId="0" fontId="0" fillId="36" borderId="21" xfId="0" applyFill="1" applyBorder="1" applyAlignment="1">
      <alignment horizontal="left" vertical="top" wrapText="1"/>
    </xf>
    <xf numFmtId="0" fontId="0" fillId="36" borderId="22" xfId="0" applyFill="1" applyBorder="1" applyAlignment="1">
      <alignment horizontal="left" vertical="top" wrapText="1"/>
    </xf>
    <xf numFmtId="0" fontId="0" fillId="36" borderId="10" xfId="0" applyFill="1" applyBorder="1" applyAlignment="1">
      <alignment horizontal="left" vertical="top" wrapText="1"/>
    </xf>
    <xf numFmtId="0" fontId="0" fillId="36" borderId="0" xfId="0" applyFill="1" applyBorder="1" applyAlignment="1">
      <alignment horizontal="left" vertical="top" wrapText="1"/>
    </xf>
    <xf numFmtId="0" fontId="0" fillId="36" borderId="14" xfId="0" applyFill="1" applyBorder="1" applyAlignment="1">
      <alignment horizontal="left" vertical="top" wrapText="1"/>
    </xf>
    <xf numFmtId="0" fontId="0" fillId="36" borderId="15" xfId="0" applyFill="1" applyBorder="1" applyAlignment="1">
      <alignment horizontal="left" vertical="top" wrapText="1"/>
    </xf>
    <xf numFmtId="0" fontId="0" fillId="36" borderId="16" xfId="0" applyFill="1" applyBorder="1" applyAlignment="1">
      <alignment horizontal="left" vertical="top" wrapText="1"/>
    </xf>
    <xf numFmtId="0" fontId="0" fillId="36" borderId="17" xfId="0" applyFill="1" applyBorder="1" applyAlignment="1">
      <alignment horizontal="left" vertical="top" wrapText="1"/>
    </xf>
    <xf numFmtId="15" fontId="0" fillId="37" borderId="18" xfId="0" applyNumberFormat="1" applyFont="1" applyFill="1" applyBorder="1" applyAlignment="1">
      <alignment horizontal="left"/>
    </xf>
    <xf numFmtId="15" fontId="0" fillId="37" borderId="19" xfId="0" applyNumberFormat="1" applyFill="1" applyBorder="1" applyAlignment="1">
      <alignment horizontal="left"/>
    </xf>
    <xf numFmtId="15" fontId="0" fillId="37" borderId="13" xfId="0" applyNumberFormat="1" applyFill="1" applyBorder="1" applyAlignment="1">
      <alignment horizontal="left"/>
    </xf>
    <xf numFmtId="15" fontId="0" fillId="37" borderId="18" xfId="0" applyNumberFormat="1" applyFill="1" applyBorder="1" applyAlignment="1">
      <alignment horizontal="left"/>
    </xf>
    <xf numFmtId="0" fontId="7" fillId="36" borderId="18" xfId="0" applyFont="1" applyFill="1" applyBorder="1" applyAlignment="1">
      <alignment horizontal="left" wrapText="1"/>
    </xf>
    <xf numFmtId="0" fontId="0" fillId="0" borderId="13" xfId="0" applyBorder="1" applyAlignment="1">
      <alignment/>
    </xf>
    <xf numFmtId="0" fontId="0" fillId="36" borderId="18" xfId="0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114300</xdr:rowOff>
    </xdr:from>
    <xdr:to>
      <xdr:col>7</xdr:col>
      <xdr:colOff>0</xdr:colOff>
      <xdr:row>11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866775"/>
          <a:ext cx="76200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the  a,m, and b values for each Task into columns C,D and E.  The E and SD values for each task will be calculated and displayed in columns F and G.  A task estimate with at least 95% confidence and the required task booking value is calculated and displayed in columns H and J.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Based on the individual task estimates the E value and SD for the project will be calculated and displayed as will the overall work estimate for the project with at least 95% confidence levels.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3"/>
  <sheetViews>
    <sheetView zoomScalePageLayoutView="0" workbookViewId="0" topLeftCell="A16">
      <selection activeCell="D43" sqref="D43:F43"/>
    </sheetView>
  </sheetViews>
  <sheetFormatPr defaultColWidth="9.140625" defaultRowHeight="12.75"/>
  <cols>
    <col min="1" max="1" width="8.28125" style="0" customWidth="1"/>
    <col min="2" max="2" width="24.8515625" style="0" bestFit="1" customWidth="1"/>
    <col min="7" max="7" width="44.57421875" style="0" customWidth="1"/>
  </cols>
  <sheetData>
    <row r="2" s="3" customFormat="1" ht="18">
      <c r="A2" s="3" t="s">
        <v>34</v>
      </c>
    </row>
    <row r="4" s="4" customFormat="1" ht="15.75">
      <c r="A4" s="4" t="s">
        <v>10</v>
      </c>
    </row>
    <row r="14" spans="1:7" ht="12.75">
      <c r="A14" s="5"/>
      <c r="B14" s="6"/>
      <c r="C14" s="6"/>
      <c r="D14" s="6"/>
      <c r="E14" s="6"/>
      <c r="F14" s="6"/>
      <c r="G14" s="6"/>
    </row>
    <row r="15" spans="1:7" ht="12.75">
      <c r="A15" s="5"/>
      <c r="B15" s="2" t="s">
        <v>14</v>
      </c>
      <c r="C15" s="63" t="s">
        <v>62</v>
      </c>
      <c r="D15" s="64"/>
      <c r="E15" s="64"/>
      <c r="F15" s="64"/>
      <c r="G15" s="65"/>
    </row>
    <row r="16" spans="1:7" ht="12.75">
      <c r="A16" s="5"/>
      <c r="B16" s="6"/>
      <c r="C16" s="6"/>
      <c r="D16" s="6"/>
      <c r="E16" s="6"/>
      <c r="F16" s="6"/>
      <c r="G16" s="6"/>
    </row>
    <row r="17" spans="1:7" ht="12.75">
      <c r="A17" s="5"/>
      <c r="B17" s="2" t="s">
        <v>40</v>
      </c>
      <c r="C17" s="66" t="s">
        <v>63</v>
      </c>
      <c r="D17" s="67"/>
      <c r="E17" s="68"/>
      <c r="F17" s="6"/>
      <c r="G17" s="7"/>
    </row>
    <row r="18" spans="1:7" ht="12.75">
      <c r="A18" s="5"/>
      <c r="B18" s="6"/>
      <c r="C18" s="6"/>
      <c r="D18" s="6"/>
      <c r="E18" s="6"/>
      <c r="F18" s="6"/>
      <c r="G18" s="6"/>
    </row>
    <row r="19" spans="1:7" ht="12.75">
      <c r="A19" s="5"/>
      <c r="B19" s="2" t="s">
        <v>9</v>
      </c>
      <c r="C19" s="84">
        <v>41192</v>
      </c>
      <c r="D19" s="82"/>
      <c r="E19" s="83"/>
      <c r="F19" s="6"/>
      <c r="G19" s="7"/>
    </row>
    <row r="20" spans="1:7" ht="12.75">
      <c r="A20" s="5"/>
      <c r="B20" s="6"/>
      <c r="C20" s="6"/>
      <c r="D20" s="6"/>
      <c r="E20" s="6"/>
      <c r="F20" s="6"/>
      <c r="G20" s="6"/>
    </row>
    <row r="21" spans="1:7" ht="12.75">
      <c r="A21" s="5"/>
      <c r="B21" s="2" t="s">
        <v>31</v>
      </c>
      <c r="C21" s="81" t="s">
        <v>64</v>
      </c>
      <c r="D21" s="82"/>
      <c r="E21" s="83"/>
      <c r="F21" s="6"/>
      <c r="G21" s="7"/>
    </row>
    <row r="22" spans="1:7" ht="12.75">
      <c r="A22" s="5"/>
      <c r="B22" s="6"/>
      <c r="C22" s="8"/>
      <c r="D22" s="6"/>
      <c r="E22" s="6"/>
      <c r="F22" s="6"/>
      <c r="G22" s="7"/>
    </row>
    <row r="23" spans="1:7" ht="12.75">
      <c r="A23" s="5"/>
      <c r="B23" s="2" t="s">
        <v>15</v>
      </c>
      <c r="C23" s="69" t="s">
        <v>65</v>
      </c>
      <c r="D23" s="70"/>
      <c r="E23" s="71"/>
      <c r="F23" s="6"/>
      <c r="G23" s="7"/>
    </row>
    <row r="24" spans="1:7" ht="12.75">
      <c r="A24" s="5"/>
      <c r="B24" s="6"/>
      <c r="C24" s="6"/>
      <c r="D24" s="9"/>
      <c r="E24" s="6"/>
      <c r="F24" s="6"/>
      <c r="G24" s="6"/>
    </row>
    <row r="25" spans="1:7" ht="12.75">
      <c r="A25" s="5"/>
      <c r="B25" s="2" t="s">
        <v>41</v>
      </c>
      <c r="C25" s="6"/>
      <c r="D25" s="9"/>
      <c r="E25" s="6"/>
      <c r="F25" s="2"/>
      <c r="G25" s="6"/>
    </row>
    <row r="26" spans="1:7" ht="12.75">
      <c r="A26" s="5"/>
      <c r="B26" s="2"/>
      <c r="C26" s="6"/>
      <c r="D26" s="9"/>
      <c r="E26" s="6"/>
      <c r="F26" s="2"/>
      <c r="G26" s="6"/>
    </row>
    <row r="27" spans="1:7" ht="12.75">
      <c r="A27" s="5"/>
      <c r="B27" s="72" t="s">
        <v>42</v>
      </c>
      <c r="C27" s="73"/>
      <c r="D27" s="73"/>
      <c r="E27" s="73"/>
      <c r="F27" s="73"/>
      <c r="G27" s="74"/>
    </row>
    <row r="28" spans="1:7" ht="12.75">
      <c r="A28" s="5"/>
      <c r="B28" s="75"/>
      <c r="C28" s="76"/>
      <c r="D28" s="76"/>
      <c r="E28" s="76"/>
      <c r="F28" s="76"/>
      <c r="G28" s="77"/>
    </row>
    <row r="29" spans="1:7" ht="12.75">
      <c r="A29" s="5"/>
      <c r="B29" s="75"/>
      <c r="C29" s="76"/>
      <c r="D29" s="76"/>
      <c r="E29" s="76"/>
      <c r="F29" s="76"/>
      <c r="G29" s="77"/>
    </row>
    <row r="30" spans="1:7" ht="12.75">
      <c r="A30" s="5"/>
      <c r="B30" s="75"/>
      <c r="C30" s="76"/>
      <c r="D30" s="76"/>
      <c r="E30" s="76"/>
      <c r="F30" s="76"/>
      <c r="G30" s="77"/>
    </row>
    <row r="31" spans="1:7" ht="12.75">
      <c r="A31" s="5"/>
      <c r="B31" s="75"/>
      <c r="C31" s="76"/>
      <c r="D31" s="76"/>
      <c r="E31" s="76"/>
      <c r="F31" s="76"/>
      <c r="G31" s="77"/>
    </row>
    <row r="32" spans="1:7" ht="12.75">
      <c r="A32" s="5"/>
      <c r="B32" s="78"/>
      <c r="C32" s="79"/>
      <c r="D32" s="79"/>
      <c r="E32" s="79"/>
      <c r="F32" s="79"/>
      <c r="G32" s="80"/>
    </row>
    <row r="33" spans="1:7" ht="12.75">
      <c r="A33" s="5"/>
      <c r="B33" s="6"/>
      <c r="C33" s="6"/>
      <c r="D33" s="6"/>
      <c r="E33" s="6"/>
      <c r="F33" s="6"/>
      <c r="G33" s="6"/>
    </row>
    <row r="34" spans="1:7" ht="12.75">
      <c r="A34" s="5"/>
      <c r="B34" s="2" t="s">
        <v>32</v>
      </c>
      <c r="C34" s="6"/>
      <c r="D34" s="9"/>
      <c r="E34" s="6"/>
      <c r="F34" s="6"/>
      <c r="G34" s="6"/>
    </row>
    <row r="35" spans="1:7" s="1" customFormat="1" ht="12.75">
      <c r="A35" s="10"/>
      <c r="B35" s="2" t="s">
        <v>11</v>
      </c>
      <c r="C35" s="2"/>
      <c r="D35" s="11" t="s">
        <v>12</v>
      </c>
      <c r="E35" s="2"/>
      <c r="F35" s="2"/>
      <c r="G35" s="2" t="s">
        <v>13</v>
      </c>
    </row>
    <row r="36" spans="1:7" ht="89.25" customHeight="1">
      <c r="A36" s="5"/>
      <c r="B36" s="85" t="s">
        <v>45</v>
      </c>
      <c r="C36" s="86"/>
      <c r="D36" s="59"/>
      <c r="E36" s="60"/>
      <c r="F36" s="61"/>
      <c r="G36" s="46"/>
    </row>
    <row r="37" spans="1:7" ht="12.75">
      <c r="A37" s="5"/>
      <c r="B37" s="63"/>
      <c r="C37" s="65"/>
      <c r="D37" s="62" t="s">
        <v>66</v>
      </c>
      <c r="E37" s="60"/>
      <c r="F37" s="61"/>
      <c r="G37" s="47"/>
    </row>
    <row r="38" spans="1:7" ht="12.75">
      <c r="A38" s="5"/>
      <c r="B38" s="87"/>
      <c r="C38" s="65"/>
      <c r="D38" s="62" t="s">
        <v>67</v>
      </c>
      <c r="E38" s="60"/>
      <c r="F38" s="61"/>
      <c r="G38" s="47"/>
    </row>
    <row r="39" spans="1:7" ht="12.75">
      <c r="A39" s="5"/>
      <c r="B39" s="87"/>
      <c r="C39" s="65"/>
      <c r="D39" s="62" t="s">
        <v>68</v>
      </c>
      <c r="E39" s="60"/>
      <c r="F39" s="61"/>
      <c r="G39" s="47"/>
    </row>
    <row r="40" spans="1:7" ht="12.75">
      <c r="A40" s="5"/>
      <c r="B40" s="57"/>
      <c r="C40" s="58"/>
      <c r="D40" s="62" t="s">
        <v>69</v>
      </c>
      <c r="E40" s="60"/>
      <c r="F40" s="61"/>
      <c r="G40" s="47"/>
    </row>
    <row r="41" spans="1:7" ht="12.75">
      <c r="A41" s="5"/>
      <c r="B41" s="57"/>
      <c r="C41" s="58"/>
      <c r="D41" s="62" t="s">
        <v>70</v>
      </c>
      <c r="E41" s="60"/>
      <c r="F41" s="61"/>
      <c r="G41" s="47"/>
    </row>
    <row r="42" spans="1:7" ht="12.75">
      <c r="A42" s="5"/>
      <c r="B42" s="57"/>
      <c r="C42" s="58"/>
      <c r="D42" s="62" t="s">
        <v>63</v>
      </c>
      <c r="E42" s="60"/>
      <c r="F42" s="61"/>
      <c r="G42" s="47"/>
    </row>
    <row r="43" spans="1:7" ht="12.75">
      <c r="A43" s="34"/>
      <c r="B43" s="57"/>
      <c r="C43" s="58"/>
      <c r="D43" s="59"/>
      <c r="E43" s="60"/>
      <c r="F43" s="61"/>
      <c r="G43" s="47"/>
    </row>
  </sheetData>
  <sheetProtection/>
  <mergeCells count="22">
    <mergeCell ref="D40:F40"/>
    <mergeCell ref="B36:C36"/>
    <mergeCell ref="B37:C37"/>
    <mergeCell ref="B38:C38"/>
    <mergeCell ref="B39:C39"/>
    <mergeCell ref="B40:C40"/>
    <mergeCell ref="D36:F36"/>
    <mergeCell ref="D37:F37"/>
    <mergeCell ref="D38:F38"/>
    <mergeCell ref="C15:G15"/>
    <mergeCell ref="C17:E17"/>
    <mergeCell ref="C23:E23"/>
    <mergeCell ref="D39:F39"/>
    <mergeCell ref="B27:G32"/>
    <mergeCell ref="C21:E21"/>
    <mergeCell ref="C19:E19"/>
    <mergeCell ref="B43:C43"/>
    <mergeCell ref="D43:F43"/>
    <mergeCell ref="B41:C41"/>
    <mergeCell ref="D41:F41"/>
    <mergeCell ref="B42:C42"/>
    <mergeCell ref="D42:F42"/>
  </mergeCells>
  <printOptions/>
  <pageMargins left="0.75" right="0.75" top="1" bottom="1" header="0.5" footer="0.5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70" zoomScaleNormal="70" zoomScalePageLayoutView="0" workbookViewId="0" topLeftCell="A1">
      <selection activeCell="C19" sqref="C19"/>
    </sheetView>
  </sheetViews>
  <sheetFormatPr defaultColWidth="9.140625" defaultRowHeight="12.75"/>
  <cols>
    <col min="1" max="1" width="22.421875" style="17" customWidth="1"/>
    <col min="2" max="2" width="63.421875" style="14" customWidth="1"/>
    <col min="3" max="3" width="47.7109375" style="23" customWidth="1"/>
    <col min="4" max="4" width="12.7109375" style="22" customWidth="1"/>
    <col min="5" max="5" width="15.421875" style="22" customWidth="1"/>
    <col min="6" max="6" width="15.140625" style="22" customWidth="1"/>
    <col min="7" max="7" width="10.8515625" style="29" customWidth="1"/>
    <col min="8" max="8" width="9.8515625" style="29" customWidth="1"/>
    <col min="9" max="9" width="14.00390625" style="29" customWidth="1"/>
    <col min="10" max="10" width="8.421875" style="18" hidden="1" customWidth="1"/>
  </cols>
  <sheetData>
    <row r="1" spans="1:10" ht="63">
      <c r="A1" s="12" t="s">
        <v>33</v>
      </c>
      <c r="B1" s="12" t="s">
        <v>1</v>
      </c>
      <c r="C1" s="21" t="s">
        <v>44</v>
      </c>
      <c r="D1" s="21" t="s">
        <v>2</v>
      </c>
      <c r="E1" s="21" t="s">
        <v>3</v>
      </c>
      <c r="F1" s="21" t="s">
        <v>4</v>
      </c>
      <c r="G1" s="27" t="s">
        <v>5</v>
      </c>
      <c r="H1" s="27" t="s">
        <v>6</v>
      </c>
      <c r="I1" s="27" t="s">
        <v>26</v>
      </c>
      <c r="J1" s="13" t="s">
        <v>0</v>
      </c>
    </row>
    <row r="2" spans="1:10" ht="15.75">
      <c r="A2" s="15"/>
      <c r="B2" s="15" t="s">
        <v>18</v>
      </c>
      <c r="C2" s="56" t="s">
        <v>85</v>
      </c>
      <c r="D2" s="32">
        <v>8</v>
      </c>
      <c r="E2" s="32">
        <v>11</v>
      </c>
      <c r="F2" s="32">
        <v>14</v>
      </c>
      <c r="G2" s="28">
        <f>ROUNDUP((D2+4*E2+F2)/6,1)</f>
        <v>11</v>
      </c>
      <c r="H2" s="28">
        <f>ROUNDUP((F2-D2)/6,1)</f>
        <v>1</v>
      </c>
      <c r="I2" s="28">
        <f>G2+2*H2</f>
        <v>13</v>
      </c>
      <c r="J2" s="26">
        <f>ROUNDUP(H2*H2,1)</f>
        <v>1</v>
      </c>
    </row>
    <row r="3" spans="1:10" ht="15.75">
      <c r="A3" s="15"/>
      <c r="B3" s="15"/>
      <c r="C3" s="42"/>
      <c r="D3" s="32"/>
      <c r="E3" s="32"/>
      <c r="F3" s="32"/>
      <c r="G3" s="28"/>
      <c r="H3" s="28"/>
      <c r="I3" s="28"/>
      <c r="J3" s="26"/>
    </row>
    <row r="4" spans="1:10" ht="15.75">
      <c r="A4" s="15"/>
      <c r="B4" s="15" t="s">
        <v>39</v>
      </c>
      <c r="C4" s="56" t="s">
        <v>86</v>
      </c>
      <c r="D4" s="32">
        <v>2</v>
      </c>
      <c r="E4" s="32">
        <v>3</v>
      </c>
      <c r="F4" s="32">
        <v>4</v>
      </c>
      <c r="G4" s="28">
        <f>ROUNDUP((D4+4*E4+F4)/6,1)</f>
        <v>3</v>
      </c>
      <c r="H4" s="28">
        <f>ROUNDUP((F4-D4)/6,1)</f>
        <v>0.4</v>
      </c>
      <c r="I4" s="28">
        <f>G4+2*H4</f>
        <v>3.8</v>
      </c>
      <c r="J4" s="26">
        <f>ROUNDUP(H4*H4,1)</f>
        <v>0.2</v>
      </c>
    </row>
    <row r="5" spans="1:10" ht="15.75">
      <c r="A5" s="15"/>
      <c r="B5" s="15"/>
      <c r="C5" s="42"/>
      <c r="D5" s="32"/>
      <c r="E5" s="32"/>
      <c r="F5" s="32"/>
      <c r="G5" s="28"/>
      <c r="H5" s="28"/>
      <c r="I5" s="28"/>
      <c r="J5" s="26"/>
    </row>
    <row r="6" spans="1:10" ht="15.75">
      <c r="A6" s="20"/>
      <c r="B6" s="15" t="s">
        <v>38</v>
      </c>
      <c r="C6" s="56" t="s">
        <v>87</v>
      </c>
      <c r="D6" s="32">
        <v>2</v>
      </c>
      <c r="E6" s="32">
        <v>3</v>
      </c>
      <c r="F6" s="32">
        <v>4</v>
      </c>
      <c r="G6" s="28">
        <f>ROUNDUP((D6+4*E6+F6)/6,1)</f>
        <v>3</v>
      </c>
      <c r="H6" s="28">
        <f>ROUNDUP((F6-D6)/6,1)</f>
        <v>0.4</v>
      </c>
      <c r="I6" s="28">
        <f>G6+2*H6</f>
        <v>3.8</v>
      </c>
      <c r="J6" s="26">
        <f>ROUNDUP(H6*H6,1)</f>
        <v>0.2</v>
      </c>
    </row>
    <row r="7" spans="1:10" ht="15.75">
      <c r="A7" s="15"/>
      <c r="B7" s="15"/>
      <c r="C7" s="42"/>
      <c r="D7" s="32"/>
      <c r="E7" s="32"/>
      <c r="F7" s="32"/>
      <c r="G7" s="28"/>
      <c r="H7" s="28"/>
      <c r="I7" s="28"/>
      <c r="J7" s="26"/>
    </row>
    <row r="8" spans="1:10" ht="15.75">
      <c r="A8" s="20"/>
      <c r="B8" s="15" t="s">
        <v>43</v>
      </c>
      <c r="C8" s="56" t="s">
        <v>88</v>
      </c>
      <c r="D8" s="32">
        <v>0</v>
      </c>
      <c r="E8" s="32">
        <v>0</v>
      </c>
      <c r="F8" s="32">
        <v>0</v>
      </c>
      <c r="G8" s="28">
        <f>ROUNDUP((D8+4*E8+F8)/6,1)</f>
        <v>0</v>
      </c>
      <c r="H8" s="28">
        <f>ROUNDUP((F8-D8)/6,1)</f>
        <v>0</v>
      </c>
      <c r="I8" s="28">
        <f>G8+2*H8</f>
        <v>0</v>
      </c>
      <c r="J8" s="26">
        <f>ROUNDUP(H8*H8,1)</f>
        <v>0</v>
      </c>
    </row>
    <row r="9" spans="1:10" ht="15.75">
      <c r="A9" s="15"/>
      <c r="B9" s="15"/>
      <c r="C9" s="42"/>
      <c r="D9" s="32"/>
      <c r="E9" s="32"/>
      <c r="F9" s="32"/>
      <c r="G9" s="28"/>
      <c r="H9" s="28"/>
      <c r="I9" s="28"/>
      <c r="J9" s="26"/>
    </row>
    <row r="10" spans="1:12" ht="15.75">
      <c r="A10" s="15" t="s">
        <v>28</v>
      </c>
      <c r="B10" s="15" t="s">
        <v>19</v>
      </c>
      <c r="C10" s="56" t="s">
        <v>85</v>
      </c>
      <c r="D10" s="32">
        <v>1</v>
      </c>
      <c r="E10" s="32">
        <v>1.5</v>
      </c>
      <c r="F10" s="32">
        <v>2</v>
      </c>
      <c r="G10" s="28">
        <f>ROUNDUP((D10+4*E10+F10)/6,1)</f>
        <v>1.5</v>
      </c>
      <c r="H10" s="28">
        <f>ROUNDUP((F10-D10)/6,1)</f>
        <v>0.2</v>
      </c>
      <c r="I10" s="28">
        <f>G10+2*H10</f>
        <v>1.9</v>
      </c>
      <c r="J10" s="26">
        <f>ROUNDUP(H10*H10,1)</f>
        <v>0.1</v>
      </c>
      <c r="L10" s="41"/>
    </row>
    <row r="11" spans="1:10" ht="15.75">
      <c r="A11" s="15"/>
      <c r="B11" s="15"/>
      <c r="C11" s="42"/>
      <c r="D11" s="32"/>
      <c r="E11" s="32"/>
      <c r="F11" s="32"/>
      <c r="G11" s="28"/>
      <c r="H11" s="28"/>
      <c r="I11" s="28"/>
      <c r="J11" s="26"/>
    </row>
    <row r="12" spans="1:10" ht="15.75">
      <c r="A12" s="15" t="s">
        <v>20</v>
      </c>
      <c r="B12" s="15" t="s">
        <v>20</v>
      </c>
      <c r="C12" s="56" t="s">
        <v>85</v>
      </c>
      <c r="D12" s="32">
        <v>2</v>
      </c>
      <c r="E12" s="32">
        <v>3</v>
      </c>
      <c r="F12" s="32">
        <v>4</v>
      </c>
      <c r="G12" s="28">
        <f>ROUNDUP((D12+4*E12+F12)/6,1)</f>
        <v>3</v>
      </c>
      <c r="H12" s="28">
        <f>ROUNDUP((F12-D12)/6,1)</f>
        <v>0.4</v>
      </c>
      <c r="I12" s="28">
        <f>G12+2*H12</f>
        <v>3.8</v>
      </c>
      <c r="J12" s="26">
        <f>ROUNDUP(H12*H12,1)</f>
        <v>0.2</v>
      </c>
    </row>
    <row r="13" spans="1:10" ht="15.75">
      <c r="A13" s="15"/>
      <c r="B13" s="20"/>
      <c r="C13" s="43"/>
      <c r="D13" s="32"/>
      <c r="E13" s="32"/>
      <c r="F13" s="32"/>
      <c r="G13" s="28"/>
      <c r="H13" s="28"/>
      <c r="I13" s="28"/>
      <c r="J13" s="26"/>
    </row>
    <row r="14" spans="1:10" ht="15.75">
      <c r="A14" s="15" t="s">
        <v>36</v>
      </c>
      <c r="B14" s="55" t="s">
        <v>77</v>
      </c>
      <c r="C14" s="56" t="s">
        <v>89</v>
      </c>
      <c r="D14" s="32">
        <v>1</v>
      </c>
      <c r="E14" s="32">
        <v>2</v>
      </c>
      <c r="F14" s="32">
        <v>3</v>
      </c>
      <c r="G14" s="28">
        <f>ROUNDUP((D14+4*E14+F14)/6,1)</f>
        <v>2</v>
      </c>
      <c r="H14" s="28">
        <f>ROUNDUP((F14-D14)/6,1)</f>
        <v>0.4</v>
      </c>
      <c r="I14" s="28">
        <f>G14+2*H14</f>
        <v>2.8</v>
      </c>
      <c r="J14" s="26">
        <f>ROUNDUP(H14*H14,1)</f>
        <v>0.2</v>
      </c>
    </row>
    <row r="15" spans="1:10" ht="15.75">
      <c r="A15" s="15"/>
      <c r="B15" s="55" t="s">
        <v>83</v>
      </c>
      <c r="C15" s="56" t="s">
        <v>89</v>
      </c>
      <c r="D15" s="32">
        <v>2</v>
      </c>
      <c r="E15" s="32">
        <v>3</v>
      </c>
      <c r="F15" s="32">
        <v>4</v>
      </c>
      <c r="G15" s="28">
        <f>ROUNDUP((D15+4*E15+F15)/6,1)</f>
        <v>3</v>
      </c>
      <c r="H15" s="28">
        <f>ROUNDUP((F15-D15)/6,1)</f>
        <v>0.4</v>
      </c>
      <c r="I15" s="28">
        <f>G15+2*H15</f>
        <v>3.8</v>
      </c>
      <c r="J15" s="26"/>
    </row>
    <row r="16" spans="1:10" ht="15.75">
      <c r="A16" s="15"/>
      <c r="B16" s="55" t="s">
        <v>84</v>
      </c>
      <c r="C16" s="56" t="s">
        <v>89</v>
      </c>
      <c r="D16" s="32">
        <v>2</v>
      </c>
      <c r="E16" s="32">
        <v>3</v>
      </c>
      <c r="F16" s="32">
        <v>4</v>
      </c>
      <c r="G16" s="28">
        <f>ROUNDUP((D16+4*E16+F16)/6,1)</f>
        <v>3</v>
      </c>
      <c r="H16" s="28">
        <f>ROUNDUP((F16-D16)/6,1)</f>
        <v>0.4</v>
      </c>
      <c r="I16" s="28">
        <f>G16+2*H16</f>
        <v>3.8</v>
      </c>
      <c r="J16" s="26"/>
    </row>
    <row r="17" spans="1:10" ht="15.75">
      <c r="A17" s="15"/>
      <c r="B17" s="15"/>
      <c r="C17" s="42"/>
      <c r="D17" s="32"/>
      <c r="E17" s="32"/>
      <c r="F17" s="32"/>
      <c r="G17" s="28"/>
      <c r="H17" s="28"/>
      <c r="I17" s="28"/>
      <c r="J17" s="26"/>
    </row>
    <row r="18" spans="1:10" ht="15.75">
      <c r="A18" s="15" t="s">
        <v>37</v>
      </c>
      <c r="B18" s="55" t="s">
        <v>71</v>
      </c>
      <c r="C18" s="56" t="s">
        <v>90</v>
      </c>
      <c r="D18" s="32">
        <v>1</v>
      </c>
      <c r="E18" s="32">
        <v>1.5</v>
      </c>
      <c r="F18" s="32">
        <v>2</v>
      </c>
      <c r="G18" s="28">
        <f>ROUNDUP((D18+4*E18+F18)/6,1)</f>
        <v>1.5</v>
      </c>
      <c r="H18" s="28">
        <f>ROUNDUP((F18-D18)/6,1)</f>
        <v>0.2</v>
      </c>
      <c r="I18" s="28">
        <f>G18+2*H18</f>
        <v>1.9</v>
      </c>
      <c r="J18" s="26"/>
    </row>
    <row r="19" spans="1:10" ht="15.75">
      <c r="A19" s="15"/>
      <c r="B19" s="55" t="s">
        <v>82</v>
      </c>
      <c r="C19" s="56" t="s">
        <v>90</v>
      </c>
      <c r="D19" s="32">
        <v>1</v>
      </c>
      <c r="E19" s="32">
        <v>1.5</v>
      </c>
      <c r="F19" s="32">
        <v>2</v>
      </c>
      <c r="G19" s="28">
        <f>ROUNDUP((D19+4*E19+F19)/6,1)</f>
        <v>1.5</v>
      </c>
      <c r="H19" s="28">
        <f>ROUNDUP((F19-D19)/6,1)</f>
        <v>0.2</v>
      </c>
      <c r="I19" s="28">
        <f>G19+2*H19</f>
        <v>1.9</v>
      </c>
      <c r="J19" s="26">
        <f>ROUNDUP(H19*H19,1)</f>
        <v>0.1</v>
      </c>
    </row>
    <row r="20" spans="1:10" ht="15.75">
      <c r="A20" s="15"/>
      <c r="B20" s="55" t="s">
        <v>72</v>
      </c>
      <c r="C20" s="56" t="s">
        <v>91</v>
      </c>
      <c r="D20" s="32">
        <v>2</v>
      </c>
      <c r="E20" s="32">
        <v>3</v>
      </c>
      <c r="F20" s="32">
        <v>4</v>
      </c>
      <c r="G20" s="28">
        <f>ROUNDUP((D20+4*E20+F20)/6,1)</f>
        <v>3</v>
      </c>
      <c r="H20" s="28">
        <f>ROUNDUP((F20-D20)/6,1)</f>
        <v>0.4</v>
      </c>
      <c r="I20" s="28">
        <f>G20+2*H20</f>
        <v>3.8</v>
      </c>
      <c r="J20" s="26"/>
    </row>
    <row r="21" spans="1:10" ht="15.75">
      <c r="A21" s="15"/>
      <c r="B21" s="55" t="s">
        <v>73</v>
      </c>
      <c r="C21" s="56" t="s">
        <v>92</v>
      </c>
      <c r="D21" s="32">
        <v>2</v>
      </c>
      <c r="E21" s="32">
        <v>3</v>
      </c>
      <c r="F21" s="32">
        <v>4</v>
      </c>
      <c r="G21" s="28">
        <f>ROUNDUP((D21+4*E21+F21)/6,1)</f>
        <v>3</v>
      </c>
      <c r="H21" s="28">
        <f>ROUNDUP((F21-D21)/6,1)</f>
        <v>0.4</v>
      </c>
      <c r="I21" s="28">
        <f>G21+2*H21</f>
        <v>3.8</v>
      </c>
      <c r="J21" s="26"/>
    </row>
    <row r="22" spans="1:10" ht="15.75">
      <c r="A22" s="15"/>
      <c r="B22" s="15"/>
      <c r="C22" s="42"/>
      <c r="D22" s="32"/>
      <c r="E22" s="32"/>
      <c r="F22" s="32"/>
      <c r="G22" s="28"/>
      <c r="H22" s="28"/>
      <c r="I22" s="28"/>
      <c r="J22" s="26"/>
    </row>
    <row r="23" spans="1:10" ht="15.75">
      <c r="A23" s="15" t="s">
        <v>21</v>
      </c>
      <c r="B23" s="55" t="s">
        <v>74</v>
      </c>
      <c r="C23" s="56" t="s">
        <v>93</v>
      </c>
      <c r="D23" s="32">
        <v>15</v>
      </c>
      <c r="E23" s="32">
        <v>18</v>
      </c>
      <c r="F23" s="32">
        <v>21</v>
      </c>
      <c r="G23" s="28">
        <f>ROUNDUP((D23+4*E23+F23)/6,1)</f>
        <v>18</v>
      </c>
      <c r="H23" s="28">
        <f>ROUNDUP((F23-D23)/6,1)</f>
        <v>1</v>
      </c>
      <c r="I23" s="28">
        <f>G23+2*H23</f>
        <v>20</v>
      </c>
      <c r="J23" s="26">
        <f>ROUNDUP(H23*H23,1)</f>
        <v>1</v>
      </c>
    </row>
    <row r="24" spans="1:10" ht="15.75">
      <c r="A24" s="55" t="s">
        <v>75</v>
      </c>
      <c r="B24" s="55" t="s">
        <v>79</v>
      </c>
      <c r="C24" s="56" t="s">
        <v>91</v>
      </c>
      <c r="D24" s="32">
        <v>8</v>
      </c>
      <c r="E24" s="32">
        <v>12</v>
      </c>
      <c r="F24" s="32">
        <v>16</v>
      </c>
      <c r="G24" s="28">
        <f>ROUNDUP((D24+4*E24+F24)/6,1)</f>
        <v>12</v>
      </c>
      <c r="H24" s="28">
        <f>ROUNDUP((F24-D24)/6,1)</f>
        <v>1.4000000000000001</v>
      </c>
      <c r="I24" s="28">
        <f>G24+2*H24</f>
        <v>14.8</v>
      </c>
      <c r="J24" s="26">
        <f>ROUNDUP(H24*H24,1)</f>
        <v>2</v>
      </c>
    </row>
    <row r="25" spans="1:10" ht="15.75">
      <c r="A25" s="55" t="s">
        <v>76</v>
      </c>
      <c r="B25" s="55" t="s">
        <v>78</v>
      </c>
      <c r="C25" s="56" t="s">
        <v>94</v>
      </c>
      <c r="D25" s="33">
        <v>4</v>
      </c>
      <c r="E25" s="33">
        <v>6</v>
      </c>
      <c r="F25" s="33">
        <v>8</v>
      </c>
      <c r="G25" s="28">
        <f>ROUNDUP((D25+4*E25+F25)/6,1)</f>
        <v>6</v>
      </c>
      <c r="H25" s="28">
        <f>ROUNDUP((F25-D25)/6,1)</f>
        <v>0.7</v>
      </c>
      <c r="I25" s="28">
        <f>G25+2*H25</f>
        <v>7.4</v>
      </c>
      <c r="J25" s="26">
        <f>ROUNDUP(H25*H25,1)</f>
        <v>0.5</v>
      </c>
    </row>
    <row r="26" spans="1:10" ht="15.75">
      <c r="A26" s="15"/>
      <c r="B26" s="55" t="s">
        <v>80</v>
      </c>
      <c r="C26" s="56" t="s">
        <v>91</v>
      </c>
      <c r="D26" s="33">
        <v>2</v>
      </c>
      <c r="E26" s="33">
        <v>3</v>
      </c>
      <c r="F26" s="33">
        <v>4</v>
      </c>
      <c r="G26" s="28">
        <f>ROUNDUP((D26+4*E26+F26)/6,1)</f>
        <v>3</v>
      </c>
      <c r="H26" s="28">
        <f>ROUNDUP((F26-D26)/6,1)</f>
        <v>0.4</v>
      </c>
      <c r="I26" s="28">
        <f>G26+2*H26</f>
        <v>3.8</v>
      </c>
      <c r="J26" s="26">
        <f>ROUNDUP(H26*H26,1)</f>
        <v>0.2</v>
      </c>
    </row>
    <row r="27" spans="1:10" ht="15.75">
      <c r="A27" s="15"/>
      <c r="B27" s="55" t="s">
        <v>81</v>
      </c>
      <c r="C27" s="56" t="s">
        <v>91</v>
      </c>
      <c r="D27" s="33">
        <v>0.5</v>
      </c>
      <c r="E27" s="33">
        <v>1</v>
      </c>
      <c r="F27" s="33">
        <v>1.5</v>
      </c>
      <c r="G27" s="28">
        <f>ROUNDUP((D27+4*E27+F27)/6,1)</f>
        <v>1</v>
      </c>
      <c r="H27" s="28">
        <f>ROUNDUP((F27-D27)/6,1)</f>
        <v>0.2</v>
      </c>
      <c r="I27" s="28">
        <f>G27+2*H27</f>
        <v>1.4</v>
      </c>
      <c r="J27" s="26">
        <f>ROUNDUP(H27*H27,1)</f>
        <v>0.1</v>
      </c>
    </row>
    <row r="28" spans="1:10" ht="15.75">
      <c r="A28" s="15"/>
      <c r="B28" s="15"/>
      <c r="C28" s="42"/>
      <c r="D28" s="33"/>
      <c r="E28" s="33"/>
      <c r="F28" s="33"/>
      <c r="G28" s="28"/>
      <c r="H28" s="28"/>
      <c r="I28" s="28"/>
      <c r="J28" s="26"/>
    </row>
    <row r="29" spans="1:10" ht="15.75">
      <c r="A29" s="15" t="s">
        <v>22</v>
      </c>
      <c r="B29" s="15" t="s">
        <v>35</v>
      </c>
      <c r="C29" s="56" t="s">
        <v>93</v>
      </c>
      <c r="D29" s="32">
        <v>5</v>
      </c>
      <c r="E29" s="32">
        <v>6</v>
      </c>
      <c r="F29" s="32">
        <v>7</v>
      </c>
      <c r="G29" s="28">
        <f>ROUNDUP((D29+4*E29+F29)/6,1)</f>
        <v>6</v>
      </c>
      <c r="H29" s="28">
        <f>ROUNDUP((F29-D29)/6,1)</f>
        <v>0.4</v>
      </c>
      <c r="I29" s="28">
        <f>G29+2*H29</f>
        <v>6.8</v>
      </c>
      <c r="J29" s="26">
        <f>ROUNDUP(H29*H29,1)</f>
        <v>0.2</v>
      </c>
    </row>
    <row r="30" spans="1:10" ht="15.75">
      <c r="A30" s="15"/>
      <c r="B30" s="15"/>
      <c r="C30" s="42"/>
      <c r="D30" s="32"/>
      <c r="E30" s="32"/>
      <c r="F30" s="32"/>
      <c r="G30" s="28"/>
      <c r="H30" s="28"/>
      <c r="I30" s="28"/>
      <c r="J30" s="26"/>
    </row>
    <row r="31" spans="1:10" ht="15.75">
      <c r="A31" s="15"/>
      <c r="B31" s="15"/>
      <c r="C31" s="42"/>
      <c r="D31" s="32"/>
      <c r="E31" s="32"/>
      <c r="F31" s="32"/>
      <c r="G31" s="28"/>
      <c r="H31" s="28"/>
      <c r="I31" s="28"/>
      <c r="J31" s="26"/>
    </row>
    <row r="32" spans="1:10" ht="15.75">
      <c r="A32" s="15" t="s">
        <v>23</v>
      </c>
      <c r="B32" s="15" t="s">
        <v>16</v>
      </c>
      <c r="C32" s="56" t="s">
        <v>86</v>
      </c>
      <c r="D32" s="32">
        <v>3</v>
      </c>
      <c r="E32" s="32">
        <v>4</v>
      </c>
      <c r="F32" s="32">
        <v>5</v>
      </c>
      <c r="G32" s="28">
        <f>ROUNDUP((D32+4*E32+F32)/6,1)</f>
        <v>4</v>
      </c>
      <c r="H32" s="28">
        <f>ROUNDUP((F32-D32)/6,1)</f>
        <v>0.4</v>
      </c>
      <c r="I32" s="28">
        <f>G32+2*H32</f>
        <v>4.8</v>
      </c>
      <c r="J32" s="26">
        <f>ROUNDUP(H32*H32,1)</f>
        <v>0.2</v>
      </c>
    </row>
    <row r="33" spans="1:10" ht="15.75">
      <c r="A33" s="15"/>
      <c r="B33" s="15"/>
      <c r="C33" s="42"/>
      <c r="D33" s="32"/>
      <c r="E33" s="32"/>
      <c r="F33" s="32"/>
      <c r="G33" s="28"/>
      <c r="H33" s="28"/>
      <c r="I33" s="28"/>
      <c r="J33" s="26"/>
    </row>
    <row r="34" spans="1:10" ht="15.75">
      <c r="A34" s="15"/>
      <c r="B34" s="15"/>
      <c r="C34" s="42"/>
      <c r="D34" s="32"/>
      <c r="E34" s="32"/>
      <c r="F34" s="32"/>
      <c r="G34" s="28"/>
      <c r="H34" s="28"/>
      <c r="I34" s="28"/>
      <c r="J34" s="26"/>
    </row>
    <row r="35" spans="1:10" ht="15.75">
      <c r="A35" s="15" t="s">
        <v>17</v>
      </c>
      <c r="B35" s="15" t="s">
        <v>24</v>
      </c>
      <c r="C35" s="56" t="s">
        <v>93</v>
      </c>
      <c r="D35" s="32">
        <v>4</v>
      </c>
      <c r="E35" s="32">
        <v>6</v>
      </c>
      <c r="F35" s="32">
        <v>8</v>
      </c>
      <c r="G35" s="28">
        <f>ROUNDUP((D35+4*E35+F35)/6,1)</f>
        <v>6</v>
      </c>
      <c r="H35" s="28">
        <f>ROUNDUP((F35-D35)/6,1)</f>
        <v>0.7</v>
      </c>
      <c r="I35" s="28">
        <f>G35+2*H35</f>
        <v>7.4</v>
      </c>
      <c r="J35" s="26">
        <f>ROUNDUP(H35*H35,1)</f>
        <v>0.5</v>
      </c>
    </row>
    <row r="36" spans="1:10" ht="15.75">
      <c r="A36" s="15"/>
      <c r="B36" s="15"/>
      <c r="C36" s="42"/>
      <c r="D36" s="32"/>
      <c r="E36" s="32"/>
      <c r="F36" s="32"/>
      <c r="G36" s="28"/>
      <c r="H36" s="28"/>
      <c r="I36" s="28"/>
      <c r="J36" s="26"/>
    </row>
    <row r="37" spans="1:10" ht="15.75">
      <c r="A37" s="15"/>
      <c r="B37" s="15"/>
      <c r="C37" s="42"/>
      <c r="D37" s="32"/>
      <c r="E37" s="32"/>
      <c r="F37" s="32"/>
      <c r="G37" s="28"/>
      <c r="H37" s="28"/>
      <c r="I37" s="28"/>
      <c r="J37" s="26"/>
    </row>
    <row r="38" spans="1:10" ht="15.75">
      <c r="A38" s="15" t="s">
        <v>25</v>
      </c>
      <c r="B38" s="15" t="s">
        <v>25</v>
      </c>
      <c r="C38" s="56" t="s">
        <v>95</v>
      </c>
      <c r="D38" s="32">
        <v>1</v>
      </c>
      <c r="E38" s="32">
        <v>2</v>
      </c>
      <c r="F38" s="32">
        <v>3</v>
      </c>
      <c r="G38" s="28">
        <f>ROUNDUP((D38+4*E38+F38)/6,1)</f>
        <v>2</v>
      </c>
      <c r="H38" s="28">
        <f>ROUNDUP((F38-D38)/6,1)</f>
        <v>0.4</v>
      </c>
      <c r="I38" s="28">
        <f>G38+2*H38</f>
        <v>2.8</v>
      </c>
      <c r="J38" s="26">
        <f>ROUNDUP(H38*H38,1)</f>
        <v>0.2</v>
      </c>
    </row>
    <row r="39" spans="1:10" ht="15.75">
      <c r="A39" s="15"/>
      <c r="B39" s="15"/>
      <c r="C39" s="42"/>
      <c r="D39" s="32"/>
      <c r="E39" s="32"/>
      <c r="F39" s="32"/>
      <c r="G39" s="28"/>
      <c r="H39" s="28"/>
      <c r="I39" s="28"/>
      <c r="J39" s="26">
        <f>ROUNDUP(H39*H39,1)</f>
        <v>0</v>
      </c>
    </row>
    <row r="41" spans="1:10" ht="15.75">
      <c r="A41" s="14"/>
      <c r="B41" s="14" t="s">
        <v>27</v>
      </c>
      <c r="D41" s="23"/>
      <c r="E41" s="23"/>
      <c r="F41" s="23"/>
      <c r="G41" s="31">
        <f>ROUNDUP(SUM(G2:G39),0)</f>
        <v>97</v>
      </c>
      <c r="H41" s="30"/>
      <c r="I41" s="31">
        <f>ROUNDUP(SUM(I2:I39),0)</f>
        <v>118</v>
      </c>
      <c r="J41" s="19"/>
    </row>
    <row r="42" spans="2:4" ht="15">
      <c r="B42" s="16"/>
      <c r="C42" s="44"/>
      <c r="D42" s="16"/>
    </row>
    <row r="43" spans="2:4" ht="15.75">
      <c r="B43" s="14" t="s">
        <v>7</v>
      </c>
      <c r="D43" s="24">
        <f>ROUNDUP(SUM(G2:G39),0)</f>
        <v>97</v>
      </c>
    </row>
    <row r="44" spans="1:10" ht="15.75">
      <c r="A44" s="14"/>
      <c r="B44" s="14" t="s">
        <v>8</v>
      </c>
      <c r="D44" s="24">
        <f>ROUNDUP(SQRT(SUM(J2:J39)),0)</f>
        <v>3</v>
      </c>
      <c r="E44" s="25"/>
      <c r="F44" s="23"/>
      <c r="G44" s="30"/>
      <c r="H44" s="30"/>
      <c r="I44" s="30"/>
      <c r="J44" s="19"/>
    </row>
    <row r="45" spans="1:10" ht="18">
      <c r="A45" s="35"/>
      <c r="B45" s="36" t="s">
        <v>29</v>
      </c>
      <c r="C45" s="45"/>
      <c r="D45" s="37">
        <f>MAX((D43+2*D44),I41)</f>
        <v>118</v>
      </c>
      <c r="E45" s="38"/>
      <c r="F45" s="38"/>
      <c r="G45" s="39"/>
      <c r="H45" s="39"/>
      <c r="I45" s="39"/>
      <c r="J45" s="4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1" r:id="rId1"/>
  <headerFooter alignWithMargins="0">
    <oddHeader xml:space="preserve">&amp;L&amp;"Arial,Bold"&amp;14Project: xxxnnn
Project Stage: xxxxxx&amp;C&amp;"Arial,Bold"&amp;14Three Point Estimate&amp;R&amp;"Arial,Bold"&amp;14Date:dd/mm/yyyy&amp;"Arial,Regular"&amp;10 </oddHeader>
    <oddFooter>&amp;C&amp;12Page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27.140625" style="17" bestFit="1" customWidth="1"/>
    <col min="2" max="2" width="47.7109375" style="14" bestFit="1" customWidth="1"/>
    <col min="3" max="3" width="15.421875" style="22" customWidth="1"/>
    <col min="4" max="4" width="8.421875" style="18" hidden="1" customWidth="1"/>
  </cols>
  <sheetData>
    <row r="1" spans="1:4" ht="31.5">
      <c r="A1" s="12" t="s">
        <v>46</v>
      </c>
      <c r="B1" s="21" t="s">
        <v>47</v>
      </c>
      <c r="C1" s="21" t="s">
        <v>48</v>
      </c>
      <c r="D1" s="48" t="s">
        <v>0</v>
      </c>
    </row>
    <row r="2" spans="1:4" ht="15.75">
      <c r="A2" s="49"/>
      <c r="B2" s="15"/>
      <c r="C2" s="50"/>
      <c r="D2" s="26"/>
    </row>
    <row r="3" spans="1:4" ht="15.75">
      <c r="A3" s="49" t="s">
        <v>49</v>
      </c>
      <c r="B3" s="15" t="s">
        <v>49</v>
      </c>
      <c r="C3" s="50"/>
      <c r="D3" s="26" t="e">
        <f>ROUNDUP(#REF!*#REF!,1)</f>
        <v>#REF!</v>
      </c>
    </row>
    <row r="4" spans="1:4" ht="15.75">
      <c r="A4" s="49"/>
      <c r="B4" s="15"/>
      <c r="C4" s="50"/>
      <c r="D4" s="26"/>
    </row>
    <row r="5" spans="1:4" ht="15.75">
      <c r="A5" s="49" t="s">
        <v>50</v>
      </c>
      <c r="B5" s="15" t="s">
        <v>51</v>
      </c>
      <c r="C5" s="50"/>
      <c r="D5" s="26"/>
    </row>
    <row r="6" spans="1:4" ht="15.75">
      <c r="A6" s="49"/>
      <c r="B6" s="15"/>
      <c r="C6" s="50"/>
      <c r="D6" s="26"/>
    </row>
    <row r="7" spans="1:4" ht="15.75">
      <c r="A7" s="49"/>
      <c r="B7" s="15" t="s">
        <v>52</v>
      </c>
      <c r="C7" s="50"/>
      <c r="D7" s="26" t="e">
        <f>ROUNDUP(#REF!*#REF!,1)</f>
        <v>#REF!</v>
      </c>
    </row>
    <row r="8" spans="1:4" ht="15.75">
      <c r="A8" s="49"/>
      <c r="B8" s="15"/>
      <c r="C8" s="50"/>
      <c r="D8" s="26"/>
    </row>
    <row r="9" spans="1:4" ht="15.75">
      <c r="A9" s="49"/>
      <c r="B9" s="15" t="s">
        <v>53</v>
      </c>
      <c r="C9" s="50"/>
      <c r="D9" s="26" t="e">
        <f>ROUNDUP(#REF!*#REF!,1)</f>
        <v>#REF!</v>
      </c>
    </row>
    <row r="10" spans="1:4" ht="15.75">
      <c r="A10" s="49"/>
      <c r="B10" s="15" t="s">
        <v>30</v>
      </c>
      <c r="C10" s="50"/>
      <c r="D10" s="26"/>
    </row>
    <row r="11" spans="1:4" ht="31.5">
      <c r="A11" s="49" t="s">
        <v>54</v>
      </c>
      <c r="B11" s="15" t="s">
        <v>55</v>
      </c>
      <c r="C11" s="50"/>
      <c r="D11" s="26"/>
    </row>
    <row r="12" spans="1:4" ht="15.75">
      <c r="A12" s="49"/>
      <c r="B12" s="15"/>
      <c r="C12" s="50"/>
      <c r="D12" s="26"/>
    </row>
    <row r="13" spans="1:4" ht="15.75">
      <c r="A13" s="49" t="s">
        <v>30</v>
      </c>
      <c r="B13" s="15" t="s">
        <v>56</v>
      </c>
      <c r="C13" s="50"/>
      <c r="D13" s="26" t="e">
        <f>ROUNDUP(#REF!*#REF!,1)</f>
        <v>#REF!</v>
      </c>
    </row>
    <row r="14" spans="1:4" ht="15.75">
      <c r="A14" s="49"/>
      <c r="B14" s="15" t="s">
        <v>30</v>
      </c>
      <c r="C14" s="50"/>
      <c r="D14" s="26"/>
    </row>
    <row r="15" spans="1:4" ht="15.75">
      <c r="A15" s="49" t="s">
        <v>57</v>
      </c>
      <c r="B15" s="15" t="s">
        <v>58</v>
      </c>
      <c r="C15" s="50"/>
      <c r="D15" s="26"/>
    </row>
    <row r="16" spans="1:4" ht="15.75">
      <c r="A16" s="49"/>
      <c r="B16" s="20"/>
      <c r="C16" s="50"/>
      <c r="D16" s="26"/>
    </row>
    <row r="17" spans="1:4" ht="15.75">
      <c r="A17" s="49" t="s">
        <v>30</v>
      </c>
      <c r="B17" s="15" t="s">
        <v>59</v>
      </c>
      <c r="C17" s="50"/>
      <c r="D17" s="26" t="e">
        <f>ROUNDUP(#REF!*#REF!,1)</f>
        <v>#REF!</v>
      </c>
    </row>
    <row r="18" spans="1:4" ht="15.75">
      <c r="A18" s="49"/>
      <c r="B18" s="15" t="s">
        <v>30</v>
      </c>
      <c r="C18" s="50"/>
      <c r="D18" s="26"/>
    </row>
    <row r="19" spans="1:4" ht="15.75">
      <c r="A19" s="49" t="s">
        <v>60</v>
      </c>
      <c r="B19" s="15" t="s">
        <v>60</v>
      </c>
      <c r="C19" s="50"/>
      <c r="D19" s="26"/>
    </row>
    <row r="20" spans="1:4" ht="15.75">
      <c r="A20" s="51"/>
      <c r="B20" s="52" t="s">
        <v>30</v>
      </c>
      <c r="C20" s="53"/>
      <c r="D20" s="26"/>
    </row>
    <row r="22" spans="1:4" ht="15.75">
      <c r="A22" s="14"/>
      <c r="B22" s="14" t="s">
        <v>61</v>
      </c>
      <c r="C22" s="54">
        <f>SUM(C3:C19)</f>
        <v>0</v>
      </c>
      <c r="D22" s="19"/>
    </row>
    <row r="23" ht="15">
      <c r="B23" s="16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1" r:id="rId1"/>
  <headerFooter alignWithMargins="0">
    <oddHeader xml:space="preserve">&amp;L&amp;"Arial,Bold"&amp;14Project: xxxnnn
Project Stage: xxxxxx&amp;C&amp;"Arial,Bold"&amp;14Three Point Estimate&amp;R&amp;"Arial,Bold"&amp;14Date:dd/mm/yyyy&amp;"Arial,Regular"&amp;10 </oddHeader>
    <oddFooter>&amp;C&amp;12Page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Fistral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Lyden</dc:creator>
  <cp:keywords/>
  <dc:description/>
  <cp:lastModifiedBy>FRANCESCHI Maurice</cp:lastModifiedBy>
  <cp:lastPrinted>2009-02-23T10:21:48Z</cp:lastPrinted>
  <dcterms:created xsi:type="dcterms:W3CDTF">2001-12-27T11:53:09Z</dcterms:created>
  <dcterms:modified xsi:type="dcterms:W3CDTF">2012-10-10T13:39:57Z</dcterms:modified>
  <cp:category/>
  <cp:version/>
  <cp:contentType/>
  <cp:contentStatus/>
</cp:coreProperties>
</file>